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bili\Downloads\"/>
    </mc:Choice>
  </mc:AlternateContent>
  <xr:revisionPtr revIDLastSave="0" documentId="13_ncr:1_{FE08C1F9-6AA5-4959-9230-ED9FD88357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alcoli Fondo" sheetId="8" r:id="rId1"/>
    <sheet name="Liquidazione produttività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H4" i="1" s="1"/>
  <c r="E3" i="1"/>
  <c r="H3" i="1" l="1"/>
  <c r="E17" i="1" l="1"/>
  <c r="E15" i="1"/>
  <c r="E12" i="1"/>
  <c r="E10" i="1"/>
  <c r="E9" i="1"/>
  <c r="E8" i="1"/>
  <c r="E2" i="1" l="1"/>
  <c r="B2" i="8" l="1"/>
  <c r="C2" i="8" l="1"/>
  <c r="D2" i="8"/>
  <c r="E2" i="8" l="1"/>
  <c r="F2" i="8" s="1"/>
  <c r="H15" i="1" l="1"/>
  <c r="H17" i="1" l="1"/>
  <c r="I15" i="1"/>
  <c r="H12" i="1"/>
  <c r="H9" i="1"/>
  <c r="H8" i="1" l="1"/>
  <c r="H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Gianfranco Musiari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Gianfranco Musiari:</t>
        </r>
        <r>
          <rPr>
            <sz val="9"/>
            <color indexed="81"/>
            <rFont val="Tahoma"/>
            <family val="2"/>
          </rPr>
          <t xml:space="preserve">
Fondo totale/numero dipendenti</t>
        </r>
      </text>
    </comment>
  </commentList>
</comments>
</file>

<file path=xl/sharedStrings.xml><?xml version="1.0" encoding="utf-8"?>
<sst xmlns="http://schemas.openxmlformats.org/spreadsheetml/2006/main" count="64" uniqueCount="40">
  <si>
    <t>DIPENDENTE</t>
  </si>
  <si>
    <t>D1</t>
  </si>
  <si>
    <t>D2</t>
  </si>
  <si>
    <t>C1</t>
  </si>
  <si>
    <t>valutazione</t>
  </si>
  <si>
    <t>% incentivo</t>
  </si>
  <si>
    <t>Ore lavoro</t>
  </si>
  <si>
    <t>CATEGORIA D</t>
  </si>
  <si>
    <t>CATEGORIA C</t>
  </si>
  <si>
    <t>CATEGORIA B3</t>
  </si>
  <si>
    <t>Valutazione</t>
  </si>
  <si>
    <t>30% di premio</t>
  </si>
  <si>
    <t>produttività da distribuire</t>
  </si>
  <si>
    <t>Riduzione per malattia primi 10 gg</t>
  </si>
  <si>
    <t>netto da liquidare</t>
  </si>
  <si>
    <t>CATEGORIA B1</t>
  </si>
  <si>
    <t>Fondo totale</t>
  </si>
  <si>
    <t xml:space="preserve">produttività media </t>
  </si>
  <si>
    <t>5% dei dipendenti aventi diritto</t>
  </si>
  <si>
    <t>premio da accantonare per 1 dipendenti</t>
  </si>
  <si>
    <t>C2</t>
  </si>
  <si>
    <t>premio eccellenza valut. 98,5</t>
  </si>
  <si>
    <t>riduzione malattia economia</t>
  </si>
  <si>
    <t>economie somme non liquidate per valutazioni inferiori</t>
  </si>
  <si>
    <t>002991-000017/001</t>
  </si>
  <si>
    <t>002991-000056/002</t>
  </si>
  <si>
    <t>002991-000004/001</t>
  </si>
  <si>
    <t>002991-000012/001</t>
  </si>
  <si>
    <t>Quota produttività 2023</t>
  </si>
  <si>
    <t>produttività netta</t>
  </si>
  <si>
    <t>Specifiche responsabilità</t>
  </si>
  <si>
    <t>Obiettivi performance P.O.</t>
  </si>
  <si>
    <t>002991-000011/001 nobli</t>
  </si>
  <si>
    <t>002991-000064/001 favali</t>
  </si>
  <si>
    <t>002991-000008/001 ferrari</t>
  </si>
  <si>
    <t>002991.000065/002  sirianni</t>
  </si>
  <si>
    <t>002991.000063/002  neroni</t>
  </si>
  <si>
    <t>€ -</t>
  </si>
  <si>
    <t>002991-000084/001</t>
  </si>
  <si>
    <t>da mettere sul fondo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</si>
</sst>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  <numFmt numFmtId="166" formatCode="_-* #,##0.00_-;\-* #,##0.00_-;_-* \-??_-;_-@_-"/>
    <numFmt numFmtId="167" formatCode="&quot;€&quot;\ #,##0.00"/>
    <numFmt numFmtId="168" formatCode="_-* #,##0.00\ [$€-410]_-;\-* #,##0.00\ [$€-410]_-;_-* &quot;-&quot;??\ [$€-410]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A7D00"/>
      <name val="Arial"/>
      <family val="2"/>
    </font>
    <font>
      <sz val="10"/>
      <color theme="1"/>
      <name val="Arial"/>
      <family val="2"/>
    </font>
    <font>
      <b/>
      <sz val="10"/>
      <color rgb="FF006100"/>
      <name val="Arial"/>
      <family val="2"/>
    </font>
    <font>
      <b/>
      <sz val="11"/>
      <color rgb="FF3F3F76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33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3" applyNumberFormat="0" applyAlignment="0" applyProtection="0"/>
    <xf numFmtId="0" fontId="6" fillId="6" borderId="3" applyNumberFormat="0" applyAlignment="0" applyProtection="0"/>
  </cellStyleXfs>
  <cellXfs count="55">
    <xf numFmtId="0" fontId="0" fillId="0" borderId="0" xfId="0"/>
    <xf numFmtId="0" fontId="1" fillId="0" borderId="1" xfId="1" applyBorder="1" applyAlignment="1">
      <alignment wrapText="1"/>
    </xf>
    <xf numFmtId="0" fontId="1" fillId="0" borderId="1" xfId="1" applyBorder="1" applyAlignment="1">
      <alignment vertical="top"/>
    </xf>
    <xf numFmtId="0" fontId="1" fillId="0" borderId="1" xfId="1" applyBorder="1" applyAlignment="1">
      <alignment vertical="top" wrapText="1"/>
    </xf>
    <xf numFmtId="0" fontId="1" fillId="0" borderId="1" xfId="1" applyBorder="1"/>
    <xf numFmtId="0" fontId="1" fillId="7" borderId="1" xfId="1" applyFill="1" applyBorder="1" applyAlignment="1">
      <alignment vertical="top"/>
    </xf>
    <xf numFmtId="0" fontId="1" fillId="7" borderId="1" xfId="1" applyFill="1" applyBorder="1"/>
    <xf numFmtId="0" fontId="0" fillId="0" borderId="0" xfId="0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6" borderId="1" xfId="6" applyFont="1" applyBorder="1" applyAlignment="1">
      <alignment horizontal="center" vertical="center" wrapText="1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165" fontId="11" fillId="0" borderId="0" xfId="0" applyNumberFormat="1" applyFont="1"/>
    <xf numFmtId="0" fontId="12" fillId="3" borderId="1" xfId="3" applyFont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165" fontId="13" fillId="5" borderId="5" xfId="5" applyNumberFormat="1" applyFont="1" applyBorder="1" applyAlignment="1">
      <alignment horizontal="center" vertical="center" wrapText="1"/>
    </xf>
    <xf numFmtId="165" fontId="9" fillId="0" borderId="2" xfId="0" applyNumberFormat="1" applyFont="1" applyBorder="1"/>
    <xf numFmtId="164" fontId="11" fillId="0" borderId="1" xfId="0" applyNumberFormat="1" applyFont="1" applyBorder="1"/>
    <xf numFmtId="0" fontId="15" fillId="10" borderId="2" xfId="4" applyFont="1" applyFill="1" applyBorder="1" applyAlignment="1">
      <alignment horizontal="center" wrapText="1"/>
    </xf>
    <xf numFmtId="164" fontId="11" fillId="0" borderId="2" xfId="0" applyNumberFormat="1" applyFont="1" applyBorder="1"/>
    <xf numFmtId="0" fontId="11" fillId="0" borderId="2" xfId="0" applyFont="1" applyBorder="1"/>
    <xf numFmtId="0" fontId="15" fillId="9" borderId="1" xfId="4" applyFont="1" applyFill="1" applyBorder="1" applyAlignment="1">
      <alignment horizontal="center" wrapText="1"/>
    </xf>
    <xf numFmtId="164" fontId="9" fillId="0" borderId="1" xfId="0" applyNumberFormat="1" applyFont="1" applyBorder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7" fontId="0" fillId="0" borderId="0" xfId="0" applyNumberFormat="1" applyAlignment="1">
      <alignment horizontal="center" wrapText="1"/>
    </xf>
    <xf numFmtId="166" fontId="0" fillId="0" borderId="0" xfId="0" applyNumberFormat="1" applyAlignment="1">
      <alignment wrapText="1"/>
    </xf>
    <xf numFmtId="166" fontId="14" fillId="0" borderId="0" xfId="0" applyNumberFormat="1" applyFont="1" applyAlignment="1">
      <alignment wrapText="1"/>
    </xf>
    <xf numFmtId="44" fontId="0" fillId="0" borderId="0" xfId="2" applyFont="1"/>
    <xf numFmtId="0" fontId="7" fillId="11" borderId="1" xfId="0" applyFont="1" applyFill="1" applyBorder="1" applyAlignment="1">
      <alignment horizontal="center" vertical="center" wrapText="1"/>
    </xf>
    <xf numFmtId="44" fontId="0" fillId="11" borderId="1" xfId="2" applyFont="1" applyFill="1" applyBorder="1" applyAlignment="1">
      <alignment wrapText="1"/>
    </xf>
    <xf numFmtId="0" fontId="7" fillId="1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4" fontId="7" fillId="8" borderId="1" xfId="2" applyFont="1" applyFill="1" applyBorder="1"/>
    <xf numFmtId="44" fontId="18" fillId="8" borderId="1" xfId="2" applyFont="1" applyFill="1" applyBorder="1" applyAlignment="1">
      <alignment horizontal="center"/>
    </xf>
    <xf numFmtId="44" fontId="7" fillId="12" borderId="1" xfId="2" applyFont="1" applyFill="1" applyBorder="1" applyAlignment="1">
      <alignment horizontal="center" vertical="center" wrapText="1"/>
    </xf>
    <xf numFmtId="168" fontId="9" fillId="0" borderId="2" xfId="2" applyNumberFormat="1" applyFont="1" applyBorder="1"/>
    <xf numFmtId="0" fontId="1" fillId="7" borderId="1" xfId="1" applyFill="1" applyBorder="1" applyAlignment="1">
      <alignment wrapText="1"/>
    </xf>
    <xf numFmtId="2" fontId="1" fillId="0" borderId="1" xfId="1" applyNumberFormat="1" applyBorder="1" applyAlignment="1">
      <alignment vertical="top" wrapText="1"/>
    </xf>
    <xf numFmtId="44" fontId="11" fillId="0" borderId="1" xfId="0" applyNumberFormat="1" applyFont="1" applyBorder="1"/>
    <xf numFmtId="165" fontId="11" fillId="0" borderId="2" xfId="0" applyNumberFormat="1" applyFont="1" applyBorder="1"/>
    <xf numFmtId="0" fontId="11" fillId="0" borderId="6" xfId="0" applyFont="1" applyBorder="1"/>
    <xf numFmtId="164" fontId="11" fillId="0" borderId="4" xfId="0" applyNumberFormat="1" applyFont="1" applyBorder="1"/>
    <xf numFmtId="165" fontId="11" fillId="0" borderId="1" xfId="0" applyNumberFormat="1" applyFont="1" applyBorder="1"/>
    <xf numFmtId="0" fontId="11" fillId="0" borderId="7" xfId="0" applyFont="1" applyBorder="1"/>
    <xf numFmtId="165" fontId="11" fillId="0" borderId="7" xfId="0" applyNumberFormat="1" applyFont="1" applyBorder="1"/>
    <xf numFmtId="165" fontId="9" fillId="0" borderId="1" xfId="0" applyNumberFormat="1" applyFont="1" applyBorder="1"/>
    <xf numFmtId="165" fontId="11" fillId="0" borderId="2" xfId="0" applyNumberFormat="1" applyFont="1" applyBorder="1" applyAlignment="1">
      <alignment wrapText="1"/>
    </xf>
    <xf numFmtId="8" fontId="11" fillId="0" borderId="1" xfId="0" applyNumberFormat="1" applyFont="1" applyBorder="1"/>
    <xf numFmtId="0" fontId="11" fillId="0" borderId="1" xfId="0" applyFont="1" applyBorder="1"/>
    <xf numFmtId="4" fontId="11" fillId="0" borderId="1" xfId="0" applyNumberFormat="1" applyFont="1" applyBorder="1"/>
    <xf numFmtId="0" fontId="11" fillId="13" borderId="1" xfId="0" applyFont="1" applyFill="1" applyBorder="1" applyAlignment="1">
      <alignment wrapText="1"/>
    </xf>
    <xf numFmtId="0" fontId="11" fillId="14" borderId="1" xfId="0" applyFont="1" applyFill="1" applyBorder="1" applyAlignment="1">
      <alignment wrapText="1"/>
    </xf>
  </cellXfs>
  <cellStyles count="7">
    <cellStyle name="Calcolo" xfId="6" builtinId="22"/>
    <cellStyle name="Input" xfId="5" builtinId="20"/>
    <cellStyle name="Normale" xfId="0" builtinId="0"/>
    <cellStyle name="Normale 2" xfId="1" xr:uid="{00000000-0005-0000-0000-000004000000}"/>
    <cellStyle name="Valore non valido" xfId="4" builtinId="27"/>
    <cellStyle name="Valore valido" xfId="3" builtinId="26"/>
    <cellStyle name="Valuta" xfId="2" builtinId="4"/>
  </cellStyles>
  <dxfs count="0"/>
  <tableStyles count="0" defaultTableStyle="TableStyleMedium2" defaultPivotStyle="PivotStyleLight16"/>
  <colors>
    <mruColors>
      <color rgb="FFFF33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activeCell="F2" sqref="F2"/>
    </sheetView>
  </sheetViews>
  <sheetFormatPr defaultRowHeight="15" x14ac:dyDescent="0.25"/>
  <cols>
    <col min="1" max="1" width="12.28515625" bestFit="1" customWidth="1"/>
    <col min="2" max="2" width="11.28515625" style="7" customWidth="1"/>
    <col min="3" max="3" width="9.42578125" bestFit="1" customWidth="1"/>
    <col min="4" max="4" width="10.85546875" customWidth="1"/>
    <col min="5" max="5" width="11.7109375" customWidth="1"/>
    <col min="6" max="6" width="12.140625" customWidth="1"/>
  </cols>
  <sheetData>
    <row r="1" spans="1:6" s="25" customFormat="1" ht="60" x14ac:dyDescent="0.25">
      <c r="A1" s="34" t="s">
        <v>16</v>
      </c>
      <c r="B1" s="31" t="s">
        <v>17</v>
      </c>
      <c r="C1" s="33" t="s">
        <v>11</v>
      </c>
      <c r="D1" s="33" t="s">
        <v>18</v>
      </c>
      <c r="E1" s="33" t="s">
        <v>19</v>
      </c>
      <c r="F1" s="34" t="s">
        <v>12</v>
      </c>
    </row>
    <row r="2" spans="1:6" s="30" customFormat="1" x14ac:dyDescent="0.25">
      <c r="A2" s="36">
        <v>9948.8700000000008</v>
      </c>
      <c r="B2" s="32" t="e">
        <f>+A2/#REF!</f>
        <v>#REF!</v>
      </c>
      <c r="C2" s="37" t="e">
        <f>+B2*30%</f>
        <v>#REF!</v>
      </c>
      <c r="D2" s="33" t="e">
        <f>CEILING(#REF!*5%,1)</f>
        <v>#REF!</v>
      </c>
      <c r="E2" s="37" t="e">
        <f>+C2*D2</f>
        <v>#REF!</v>
      </c>
      <c r="F2" s="35" t="e">
        <f>+A2-E2</f>
        <v>#REF!</v>
      </c>
    </row>
    <row r="3" spans="1:6" x14ac:dyDescent="0.25">
      <c r="B3" s="26"/>
      <c r="C3" s="7"/>
    </row>
    <row r="4" spans="1:6" x14ac:dyDescent="0.25">
      <c r="B4" s="27"/>
    </row>
    <row r="5" spans="1:6" x14ac:dyDescent="0.25">
      <c r="B5" s="28"/>
    </row>
    <row r="6" spans="1:6" x14ac:dyDescent="0.25">
      <c r="B6" s="28"/>
    </row>
    <row r="7" spans="1:6" x14ac:dyDescent="0.25">
      <c r="B7" s="28"/>
    </row>
    <row r="8" spans="1:6" x14ac:dyDescent="0.25">
      <c r="B8" s="2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abSelected="1" zoomScaleNormal="100" workbookViewId="0">
      <selection activeCell="M28" sqref="M28"/>
    </sheetView>
  </sheetViews>
  <sheetFormatPr defaultRowHeight="12.75" x14ac:dyDescent="0.2"/>
  <cols>
    <col min="1" max="1" width="27.140625" style="12" customWidth="1"/>
    <col min="2" max="2" width="11.85546875" style="12" bestFit="1" customWidth="1"/>
    <col min="3" max="3" width="10.7109375" style="12" customWidth="1"/>
    <col min="4" max="5" width="12.140625" style="12" customWidth="1"/>
    <col min="6" max="6" width="13" style="14" customWidth="1"/>
    <col min="7" max="7" width="11.85546875" style="12" customWidth="1"/>
    <col min="8" max="8" width="13" style="12" customWidth="1"/>
    <col min="9" max="9" width="13.28515625" style="12" customWidth="1"/>
    <col min="10" max="10" width="16.85546875" style="12" customWidth="1"/>
    <col min="11" max="16384" width="9.140625" style="12"/>
  </cols>
  <sheetData>
    <row r="1" spans="1:10" ht="45" x14ac:dyDescent="0.25">
      <c r="A1" s="8" t="s">
        <v>0</v>
      </c>
      <c r="B1" s="9" t="s">
        <v>7</v>
      </c>
      <c r="C1" s="10" t="s">
        <v>6</v>
      </c>
      <c r="D1" s="11" t="s">
        <v>10</v>
      </c>
      <c r="E1" s="15" t="s">
        <v>5</v>
      </c>
      <c r="F1" s="17" t="s">
        <v>28</v>
      </c>
      <c r="G1" s="20" t="s">
        <v>13</v>
      </c>
      <c r="H1" s="23" t="s">
        <v>29</v>
      </c>
      <c r="I1" s="53" t="s">
        <v>30</v>
      </c>
      <c r="J1" s="54" t="s">
        <v>31</v>
      </c>
    </row>
    <row r="2" spans="1:10" x14ac:dyDescent="0.2">
      <c r="A2" s="2" t="s">
        <v>32</v>
      </c>
      <c r="B2" s="3" t="s">
        <v>2</v>
      </c>
      <c r="C2" s="3">
        <v>36</v>
      </c>
      <c r="D2" s="4">
        <v>97</v>
      </c>
      <c r="E2" s="4">
        <f t="shared" ref="E2" si="0">IF(D2&gt;85,D2)+IF(AND(D2&lt;86,D2&gt;70),80)+IF(AND(D2&lt;71,D2&gt;50),60)</f>
        <v>97</v>
      </c>
      <c r="F2" s="18">
        <v>984.86</v>
      </c>
      <c r="G2" s="21" t="s">
        <v>37</v>
      </c>
      <c r="H2" s="19">
        <v>984.86</v>
      </c>
      <c r="I2" s="50">
        <v>2000</v>
      </c>
      <c r="J2" s="51"/>
    </row>
    <row r="3" spans="1:10" x14ac:dyDescent="0.2">
      <c r="A3" s="2" t="s">
        <v>34</v>
      </c>
      <c r="B3" s="3" t="s">
        <v>2</v>
      </c>
      <c r="C3" s="3">
        <v>28</v>
      </c>
      <c r="D3" s="4">
        <v>84.5</v>
      </c>
      <c r="E3" s="4">
        <f t="shared" ref="E3:E4" si="1">IF(D3&gt;85,D3)+IF(AND(D3&lt;86,D3&gt;70),80)+IF(AND(D3&lt;71,D3&gt;50),60)</f>
        <v>80</v>
      </c>
      <c r="F3" s="18">
        <v>631.76</v>
      </c>
      <c r="G3" s="21">
        <v>10.39</v>
      </c>
      <c r="H3" s="19">
        <f t="shared" ref="H3:H4" si="2">F3-G3</f>
        <v>621.37</v>
      </c>
      <c r="I3" s="51"/>
      <c r="J3" s="51"/>
    </row>
    <row r="4" spans="1:10" x14ac:dyDescent="0.2">
      <c r="A4" s="2" t="s">
        <v>35</v>
      </c>
      <c r="B4" s="3" t="s">
        <v>1</v>
      </c>
      <c r="C4" s="40">
        <v>18</v>
      </c>
      <c r="D4" s="4">
        <v>92</v>
      </c>
      <c r="E4" s="4">
        <f t="shared" si="1"/>
        <v>92</v>
      </c>
      <c r="F4" s="18">
        <v>467.05</v>
      </c>
      <c r="G4" s="21">
        <v>2.56</v>
      </c>
      <c r="H4" s="19">
        <f t="shared" si="2"/>
        <v>464.49</v>
      </c>
      <c r="I4" s="50">
        <v>500</v>
      </c>
      <c r="J4" s="51"/>
    </row>
    <row r="5" spans="1:10" x14ac:dyDescent="0.2">
      <c r="A5" s="2" t="s">
        <v>33</v>
      </c>
      <c r="B5" s="3" t="s">
        <v>1</v>
      </c>
      <c r="C5" s="3"/>
      <c r="D5" s="4"/>
      <c r="E5" s="4"/>
      <c r="F5" s="18"/>
      <c r="G5" s="21"/>
      <c r="H5" s="19"/>
      <c r="I5" s="51"/>
      <c r="J5" s="50">
        <v>2500</v>
      </c>
    </row>
    <row r="6" spans="1:10" x14ac:dyDescent="0.2">
      <c r="A6" s="2" t="s">
        <v>36</v>
      </c>
      <c r="B6" s="3" t="s">
        <v>1</v>
      </c>
      <c r="C6" s="40"/>
      <c r="D6" s="4"/>
      <c r="E6" s="4"/>
      <c r="F6" s="18"/>
      <c r="G6" s="21"/>
      <c r="H6" s="19"/>
      <c r="I6" s="19"/>
      <c r="J6" s="50">
        <v>1612.5</v>
      </c>
    </row>
    <row r="7" spans="1:10" ht="45" x14ac:dyDescent="0.25">
      <c r="A7" s="8" t="s">
        <v>0</v>
      </c>
      <c r="B7" s="9" t="s">
        <v>8</v>
      </c>
      <c r="C7" s="10" t="s">
        <v>6</v>
      </c>
      <c r="D7" s="13" t="s">
        <v>4</v>
      </c>
      <c r="E7" s="15" t="s">
        <v>5</v>
      </c>
      <c r="F7" s="17" t="s">
        <v>28</v>
      </c>
      <c r="G7" s="20" t="s">
        <v>13</v>
      </c>
      <c r="H7" s="23" t="s">
        <v>14</v>
      </c>
      <c r="I7" s="51"/>
      <c r="J7" s="51"/>
    </row>
    <row r="8" spans="1:10" x14ac:dyDescent="0.2">
      <c r="A8" s="2" t="s">
        <v>24</v>
      </c>
      <c r="B8" s="3" t="s">
        <v>20</v>
      </c>
      <c r="C8" s="3">
        <v>36</v>
      </c>
      <c r="D8" s="5">
        <v>97</v>
      </c>
      <c r="E8" s="6">
        <f t="shared" ref="E8:E12" si="3">IF(D8&gt;85,D8)+IF(AND(D8&lt;86,D8&gt;70),80)+IF(AND(D8&lt;71,D8&gt;50),60)</f>
        <v>97</v>
      </c>
      <c r="F8" s="38">
        <v>909.1</v>
      </c>
      <c r="G8" s="21"/>
      <c r="H8" s="24">
        <f>F8-G8</f>
        <v>909.1</v>
      </c>
      <c r="I8" s="52">
        <v>1500</v>
      </c>
      <c r="J8" s="51"/>
    </row>
    <row r="9" spans="1:10" x14ac:dyDescent="0.2">
      <c r="A9" s="2" t="s">
        <v>25</v>
      </c>
      <c r="B9" s="3" t="s">
        <v>3</v>
      </c>
      <c r="C9" s="3">
        <v>36</v>
      </c>
      <c r="D9" s="5">
        <v>87.5</v>
      </c>
      <c r="E9" s="6">
        <f t="shared" si="3"/>
        <v>87.5</v>
      </c>
      <c r="F9" s="38">
        <v>820.07</v>
      </c>
      <c r="G9" s="21"/>
      <c r="H9" s="24">
        <f>F9-G9</f>
        <v>820.07</v>
      </c>
      <c r="I9" s="51">
        <v>700</v>
      </c>
      <c r="J9" s="51"/>
    </row>
    <row r="10" spans="1:10" x14ac:dyDescent="0.2">
      <c r="A10" s="2" t="s">
        <v>26</v>
      </c>
      <c r="B10" s="3" t="s">
        <v>3</v>
      </c>
      <c r="C10" s="3">
        <v>36</v>
      </c>
      <c r="D10" s="5">
        <v>88</v>
      </c>
      <c r="E10" s="4">
        <f t="shared" si="3"/>
        <v>88</v>
      </c>
      <c r="F10" s="38">
        <v>824.75</v>
      </c>
      <c r="G10" s="21">
        <v>13.56</v>
      </c>
      <c r="H10" s="24">
        <f>F10-G10</f>
        <v>811.19</v>
      </c>
      <c r="I10" s="51"/>
      <c r="J10" s="51"/>
    </row>
    <row r="11" spans="1:10" x14ac:dyDescent="0.2">
      <c r="A11" s="2" t="s">
        <v>38</v>
      </c>
      <c r="B11" s="3" t="s">
        <v>3</v>
      </c>
      <c r="C11" s="3">
        <v>21</v>
      </c>
      <c r="D11" s="5">
        <v>80</v>
      </c>
      <c r="E11" s="4">
        <v>80</v>
      </c>
      <c r="F11" s="38">
        <v>437.37</v>
      </c>
      <c r="G11" s="21"/>
      <c r="H11" s="24">
        <v>437.37</v>
      </c>
      <c r="I11" s="51"/>
      <c r="J11" s="51"/>
    </row>
    <row r="12" spans="1:10" x14ac:dyDescent="0.2">
      <c r="A12" s="2" t="s">
        <v>27</v>
      </c>
      <c r="B12" s="3" t="s">
        <v>3</v>
      </c>
      <c r="C12" s="3">
        <v>36</v>
      </c>
      <c r="D12" s="5">
        <v>88</v>
      </c>
      <c r="E12" s="6">
        <f t="shared" si="3"/>
        <v>88</v>
      </c>
      <c r="F12" s="38">
        <v>824.75</v>
      </c>
      <c r="G12" s="21"/>
      <c r="H12" s="24">
        <f>F12-G12</f>
        <v>824.75</v>
      </c>
      <c r="I12" s="19">
        <v>300</v>
      </c>
      <c r="J12" s="51"/>
    </row>
    <row r="13" spans="1:10" ht="45" x14ac:dyDescent="0.25">
      <c r="A13" s="8" t="s">
        <v>0</v>
      </c>
      <c r="B13" s="9" t="s">
        <v>9</v>
      </c>
      <c r="C13" s="10" t="s">
        <v>6</v>
      </c>
      <c r="D13" s="13" t="s">
        <v>4</v>
      </c>
      <c r="E13" s="15" t="s">
        <v>5</v>
      </c>
      <c r="F13" s="17" t="s">
        <v>28</v>
      </c>
      <c r="G13" s="20" t="s">
        <v>13</v>
      </c>
      <c r="H13" s="23" t="s">
        <v>14</v>
      </c>
      <c r="I13" s="51"/>
      <c r="J13" s="51"/>
    </row>
    <row r="14" spans="1:10" x14ac:dyDescent="0.2">
      <c r="A14" s="1"/>
      <c r="B14" s="1"/>
      <c r="C14" s="1"/>
      <c r="D14" s="4"/>
      <c r="E14" s="4"/>
      <c r="F14" s="18"/>
      <c r="G14" s="22"/>
      <c r="H14" s="24"/>
      <c r="I14" s="51"/>
      <c r="J14" s="51"/>
    </row>
    <row r="15" spans="1:10" x14ac:dyDescent="0.2">
      <c r="A15" s="1"/>
      <c r="B15" s="1"/>
      <c r="C15" s="1"/>
      <c r="D15" s="4"/>
      <c r="E15" s="4">
        <f t="shared" ref="E15" si="4">IF(D15&gt;85,D15)+IF(AND(D15&lt;86,D15&gt;70),80)+IF(AND(D15&lt;71,D15&gt;50),60)</f>
        <v>0</v>
      </c>
      <c r="F15" s="18"/>
      <c r="G15" s="21"/>
      <c r="H15" s="24">
        <f>F15-G15</f>
        <v>0</v>
      </c>
      <c r="I15" s="19">
        <f>SUM(H15)</f>
        <v>0</v>
      </c>
      <c r="J15" s="51"/>
    </row>
    <row r="16" spans="1:10" ht="45" x14ac:dyDescent="0.25">
      <c r="A16" s="8" t="s">
        <v>0</v>
      </c>
      <c r="B16" s="9" t="s">
        <v>15</v>
      </c>
      <c r="C16" s="10" t="s">
        <v>6</v>
      </c>
      <c r="D16" s="13" t="s">
        <v>4</v>
      </c>
      <c r="E16" s="16"/>
      <c r="F16" s="17" t="s">
        <v>28</v>
      </c>
      <c r="G16" s="20" t="s">
        <v>13</v>
      </c>
      <c r="H16" s="23" t="s">
        <v>14</v>
      </c>
      <c r="I16" s="51"/>
      <c r="J16" s="51"/>
    </row>
    <row r="17" spans="1:10" x14ac:dyDescent="0.2">
      <c r="A17" s="39"/>
      <c r="B17" s="39"/>
      <c r="C17" s="39"/>
      <c r="D17" s="6"/>
      <c r="E17" s="6">
        <f>IF(D17&gt;85,D17)+IF(AND(D17&lt;86,D17&gt;70),80)+IF(AND(D17&lt;71,D17&gt;50),60)</f>
        <v>0</v>
      </c>
      <c r="F17" s="18"/>
      <c r="G17" s="22"/>
      <c r="H17" s="24">
        <f t="shared" ref="H17" si="5">F17-G17</f>
        <v>0</v>
      </c>
      <c r="I17" s="51"/>
      <c r="J17" s="51"/>
    </row>
    <row r="18" spans="1:10" x14ac:dyDescent="0.2">
      <c r="F18" s="45">
        <v>5899.71</v>
      </c>
      <c r="G18" s="45">
        <v>26.5</v>
      </c>
      <c r="H18" s="48">
        <v>5873.21</v>
      </c>
      <c r="I18" s="52">
        <v>5000</v>
      </c>
      <c r="J18" s="52">
        <v>4112.5</v>
      </c>
    </row>
    <row r="19" spans="1:10" x14ac:dyDescent="0.2">
      <c r="F19" s="42" t="s">
        <v>22</v>
      </c>
      <c r="G19" s="43"/>
      <c r="H19" s="44">
        <v>26.5</v>
      </c>
      <c r="I19" s="51"/>
      <c r="J19" s="51"/>
    </row>
    <row r="21" spans="1:10" ht="38.25" x14ac:dyDescent="0.2">
      <c r="F21" s="49" t="s">
        <v>21</v>
      </c>
      <c r="G21" s="43">
        <v>97</v>
      </c>
      <c r="H21" s="41">
        <v>257.45999999999998</v>
      </c>
    </row>
    <row r="23" spans="1:10" x14ac:dyDescent="0.2">
      <c r="H23" s="19"/>
    </row>
    <row r="24" spans="1:10" x14ac:dyDescent="0.2">
      <c r="D24" s="42" t="s">
        <v>23</v>
      </c>
      <c r="E24" s="46"/>
      <c r="F24" s="47"/>
      <c r="G24" s="43"/>
      <c r="H24" s="16">
        <v>708.55</v>
      </c>
      <c r="I24" s="12" t="s">
        <v>39</v>
      </c>
    </row>
    <row r="25" spans="1:10" x14ac:dyDescent="0.2">
      <c r="H25" s="19"/>
    </row>
  </sheetData>
  <sortState xmlns:xlrd2="http://schemas.microsoft.com/office/spreadsheetml/2017/richdata2" ref="A17:E38">
    <sortCondition descending="1" ref="D17:D38"/>
  </sortState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Calcoli Fondo</vt:lpstr>
      <vt:lpstr>Liquidazione produttività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Patrizia Nobili</cp:lastModifiedBy>
  <cp:lastPrinted>2023-11-07T08:42:47Z</cp:lastPrinted>
  <dcterms:created xsi:type="dcterms:W3CDTF">2021-07-20T06:32:55Z</dcterms:created>
  <dcterms:modified xsi:type="dcterms:W3CDTF">2026-06-22T09:51:17Z</dcterms:modified>
</cp:coreProperties>
</file>